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2760" yWindow="-740" windowWidth="28000" windowHeight="157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7" i="1"/>
  <c r="N28"/>
  <c r="N16"/>
  <c r="N14"/>
  <c r="I19"/>
  <c r="I25"/>
  <c r="I28"/>
  <c r="N13"/>
  <c r="L21"/>
  <c r="L22"/>
  <c r="L23"/>
  <c r="L24"/>
  <c r="I33"/>
  <c r="D9"/>
  <c r="N7"/>
  <c r="D20"/>
  <c r="N8"/>
  <c r="D29"/>
  <c r="N9"/>
  <c r="I12"/>
  <c r="N10"/>
  <c r="D53"/>
  <c r="N11"/>
  <c r="D32"/>
  <c r="D68"/>
  <c r="D47"/>
  <c r="D33"/>
  <c r="D67"/>
  <c r="D65"/>
  <c r="D62"/>
  <c r="D59"/>
  <c r="D57"/>
  <c r="D54"/>
  <c r="D52"/>
  <c r="D50"/>
  <c r="D48"/>
  <c r="D45"/>
  <c r="D42"/>
  <c r="D39"/>
  <c r="D38"/>
  <c r="N29"/>
  <c r="I21"/>
  <c r="N12"/>
  <c r="N31"/>
</calcChain>
</file>

<file path=xl/sharedStrings.xml><?xml version="1.0" encoding="utf-8"?>
<sst xmlns="http://schemas.openxmlformats.org/spreadsheetml/2006/main" count="133" uniqueCount="112">
  <si>
    <r>
      <t>DIRECTIONS</t>
    </r>
    <r>
      <rPr>
        <i/>
        <sz val="11"/>
        <color indexed="9"/>
        <rFont val="Arial"/>
      </rPr>
      <t xml:space="preserve">: Type in the "white/blank" cells. </t>
    </r>
    <r>
      <rPr>
        <i/>
        <sz val="11"/>
        <color indexed="13"/>
        <rFont val="Arial"/>
      </rPr>
      <t xml:space="preserve"> Do NOT type in the YELLOW cells. </t>
    </r>
    <r>
      <rPr>
        <i/>
        <sz val="11"/>
        <color indexed="9"/>
        <rFont val="Arial"/>
      </rPr>
      <t>Examples are provided, edit as needed.</t>
    </r>
    <phoneticPr fontId="0" type="noConversion"/>
  </si>
  <si>
    <t>TEAM PRO FORMA/ ANNUAL PLAN</t>
    <phoneticPr fontId="2" type="noConversion"/>
  </si>
  <si>
    <t>EDIT CELL A 32 BELOW</t>
    <phoneticPr fontId="2" type="noConversion"/>
  </si>
  <si>
    <t>DUE DATE: JULY 10 UPLOAD VIA CLUB MANAGER PAGE</t>
    <phoneticPr fontId="0" type="noConversion"/>
  </si>
  <si>
    <t>POST SEASON</t>
    <phoneticPr fontId="2" type="noConversion"/>
  </si>
  <si>
    <t>TOT Post Season</t>
    <phoneticPr fontId="2" type="noConversion"/>
  </si>
  <si>
    <t>FUTSAL/INDOOR</t>
    <phoneticPr fontId="0" type="noConversion"/>
  </si>
  <si>
    <t>Program/League</t>
    <phoneticPr fontId="2" type="noConversion"/>
  </si>
  <si>
    <t>Regionals</t>
    <phoneticPr fontId="2" type="noConversion"/>
  </si>
  <si>
    <t>State Cup</t>
    <phoneticPr fontId="2" type="noConversion"/>
  </si>
  <si>
    <t>Event</t>
    <phoneticPr fontId="2" type="noConversion"/>
  </si>
  <si>
    <t>Entry Fee</t>
    <phoneticPr fontId="2" type="noConversion"/>
  </si>
  <si>
    <r>
      <t xml:space="preserve">Total </t>
    </r>
    <r>
      <rPr>
        <b/>
        <sz val="10"/>
        <rFont val="Times New Roman"/>
        <family val="1"/>
      </rPr>
      <t>Futsal/Indoor</t>
    </r>
    <r>
      <rPr>
        <sz val="10"/>
        <rFont val="Times New Roman"/>
        <family val="1"/>
      </rPr>
      <t xml:space="preserve"> Fees</t>
    </r>
    <phoneticPr fontId="2" type="noConversion"/>
  </si>
  <si>
    <r>
      <t>Total</t>
    </r>
    <r>
      <rPr>
        <b/>
        <sz val="10"/>
        <rFont val="Times New Roman"/>
        <family val="1"/>
      </rPr>
      <t xml:space="preserve"> Post Season Entry </t>
    </r>
    <r>
      <rPr>
        <sz val="10"/>
        <rFont val="Times New Roman"/>
        <family val="1"/>
      </rPr>
      <t>Fees</t>
    </r>
    <phoneticPr fontId="0" type="noConversion"/>
  </si>
  <si>
    <t>Number of Players on the Team</t>
    <phoneticPr fontId="0" type="noConversion"/>
  </si>
  <si>
    <t>TOTAL EXPENSE PER PLAYER</t>
    <phoneticPr fontId="0" type="noConversion"/>
  </si>
  <si>
    <t>TOT PER PLAYER w/ UP Charge</t>
    <phoneticPr fontId="2" type="noConversion"/>
  </si>
  <si>
    <t>SPRING</t>
    <phoneticPr fontId="2" type="noConversion"/>
  </si>
  <si>
    <t>Per Player</t>
    <phoneticPr fontId="2" type="noConversion"/>
  </si>
  <si>
    <t>Per Team</t>
    <phoneticPr fontId="2" type="noConversion"/>
  </si>
  <si>
    <t>PLAYER FEES DUE AT REGISTRATION</t>
    <phoneticPr fontId="2" type="noConversion"/>
  </si>
  <si>
    <t>* including tax</t>
    <phoneticPr fontId="2" type="noConversion"/>
  </si>
  <si>
    <t>REGISTRATION</t>
    <phoneticPr fontId="2" type="noConversion"/>
  </si>
  <si>
    <t>UNIFORM</t>
    <phoneticPr fontId="2" type="noConversion"/>
  </si>
  <si>
    <t>Round Up</t>
    <phoneticPr fontId="2" type="noConversion"/>
  </si>
  <si>
    <t>Round Up</t>
    <phoneticPr fontId="2" type="noConversion"/>
  </si>
  <si>
    <t>Round Up</t>
    <phoneticPr fontId="2" type="noConversion"/>
  </si>
  <si>
    <t>MONTHLY COLLECTION</t>
    <phoneticPr fontId="2" type="noConversion"/>
  </si>
  <si>
    <t>TOT YEAR</t>
    <phoneticPr fontId="2" type="noConversion"/>
  </si>
  <si>
    <t xml:space="preserve">Uniforms </t>
    <phoneticPr fontId="2" type="noConversion"/>
  </si>
  <si>
    <r>
      <t xml:space="preserve">Total Non Travel </t>
    </r>
    <r>
      <rPr>
        <b/>
        <sz val="10"/>
        <rFont val="Times New Roman"/>
        <family val="1"/>
      </rPr>
      <t>Tourn</t>
    </r>
    <r>
      <rPr>
        <sz val="10"/>
        <rFont val="Times New Roman"/>
        <family val="1"/>
      </rPr>
      <t xml:space="preserve"> Fees</t>
    </r>
    <phoneticPr fontId="2" type="noConversion"/>
  </si>
  <si>
    <r>
      <t xml:space="preserve">Total Travel </t>
    </r>
    <r>
      <rPr>
        <b/>
        <sz val="10"/>
        <rFont val="Times New Roman"/>
        <family val="1"/>
      </rPr>
      <t>Tourn</t>
    </r>
    <r>
      <rPr>
        <sz val="10"/>
        <rFont val="Times New Roman"/>
        <family val="1"/>
      </rPr>
      <t xml:space="preserve"> Fees</t>
    </r>
    <phoneticPr fontId="0" type="noConversion"/>
  </si>
  <si>
    <r>
      <t xml:space="preserve">Total </t>
    </r>
    <r>
      <rPr>
        <b/>
        <sz val="10"/>
        <rFont val="Times New Roman"/>
        <family val="1"/>
      </rPr>
      <t>League</t>
    </r>
    <r>
      <rPr>
        <sz val="10"/>
        <rFont val="Times New Roman"/>
        <family val="1"/>
      </rPr>
      <t xml:space="preserve"> Fee</t>
    </r>
    <phoneticPr fontId="2" type="noConversion"/>
  </si>
  <si>
    <r>
      <t xml:space="preserve">Total </t>
    </r>
    <r>
      <rPr>
        <b/>
        <sz val="10"/>
        <rFont val="Times New Roman"/>
        <family val="1"/>
      </rPr>
      <t>Coach</t>
    </r>
    <r>
      <rPr>
        <sz val="10"/>
        <rFont val="Times New Roman"/>
        <family val="1"/>
      </rPr>
      <t xml:space="preserve"> Travel/Per Diem</t>
    </r>
    <phoneticPr fontId="2" type="noConversion"/>
  </si>
  <si>
    <r>
      <t xml:space="preserve">Total </t>
    </r>
    <r>
      <rPr>
        <b/>
        <sz val="10"/>
        <rFont val="Times New Roman"/>
        <family val="1"/>
      </rPr>
      <t>Misc</t>
    </r>
    <r>
      <rPr>
        <sz val="10"/>
        <rFont val="Times New Roman"/>
        <family val="1"/>
      </rPr>
      <t xml:space="preserve"> Expenses </t>
    </r>
    <phoneticPr fontId="0" type="noConversion"/>
  </si>
  <si>
    <t>TOT League Fee Expense</t>
    <phoneticPr fontId="0" type="noConversion"/>
  </si>
  <si>
    <t>OPC League Fee Fall</t>
    <phoneticPr fontId="0" type="noConversion"/>
  </si>
  <si>
    <t>OPC League Fee Spring</t>
    <phoneticPr fontId="0" type="noConversion"/>
  </si>
  <si>
    <t>OPC &amp; NPL LEAGUE FEE</t>
    <phoneticPr fontId="0" type="noConversion"/>
  </si>
  <si>
    <t>PLAYER ASSESSMENT CALCULATOR</t>
    <phoneticPr fontId="2" type="noConversion"/>
  </si>
  <si>
    <t>DUE DATE</t>
    <phoneticPr fontId="2" type="noConversion"/>
  </si>
  <si>
    <t>AMT DUE</t>
    <phoneticPr fontId="2" type="noConversion"/>
  </si>
  <si>
    <t>Roundrobin</t>
    <phoneticPr fontId="2" type="noConversion"/>
  </si>
  <si>
    <t>Midwest Labor Day</t>
    <phoneticPr fontId="2" type="noConversion"/>
  </si>
  <si>
    <t>Tactical Board</t>
    <phoneticPr fontId="2" type="noConversion"/>
  </si>
  <si>
    <t>Type Team Name Here</t>
    <phoneticPr fontId="2" type="noConversion"/>
  </si>
  <si>
    <t>Type Coach Name Here</t>
    <phoneticPr fontId="2" type="noConversion"/>
  </si>
  <si>
    <t>Type Year Here</t>
    <phoneticPr fontId="2" type="noConversion"/>
  </si>
  <si>
    <t>WSA Winter Futsal</t>
    <phoneticPr fontId="0" type="noConversion"/>
  </si>
  <si>
    <t>Sample Event #1</t>
    <phoneticPr fontId="2" type="noConversion"/>
  </si>
  <si>
    <t>Sample Event #2</t>
    <phoneticPr fontId="2" type="noConversion"/>
  </si>
  <si>
    <t xml:space="preserve">* non uniform </t>
    <phoneticPr fontId="2" type="noConversion"/>
  </si>
  <si>
    <t>buy year</t>
    <phoneticPr fontId="2" type="noConversion"/>
  </si>
  <si>
    <t>NON TRAVEL TOURNAMENT</t>
    <phoneticPr fontId="2" type="noConversion"/>
  </si>
  <si>
    <t>TRAVEL TOURNAMENT</t>
    <phoneticPr fontId="2" type="noConversion"/>
  </si>
  <si>
    <t>TOT Non Travel Tourn</t>
    <phoneticPr fontId="0" type="noConversion"/>
  </si>
  <si>
    <t>TOT Travel Tourn</t>
    <phoneticPr fontId="0" type="noConversion"/>
  </si>
  <si>
    <t>TOT Futsal League</t>
    <phoneticPr fontId="0" type="noConversion"/>
  </si>
  <si>
    <t>TOT Misc Expense</t>
    <phoneticPr fontId="0" type="noConversion"/>
  </si>
  <si>
    <t>TOT Coach Expense</t>
    <phoneticPr fontId="0" type="noConversion"/>
  </si>
  <si>
    <t>Total Team Expenses</t>
    <phoneticPr fontId="0" type="noConversion"/>
  </si>
  <si>
    <t>WEST SIDE ALLIANCE S.C. TEAM BUDGET</t>
    <phoneticPr fontId="0" type="noConversion"/>
  </si>
  <si>
    <t xml:space="preserve">COACHING TRAVEL EXPENSES </t>
    <phoneticPr fontId="0" type="noConversion"/>
  </si>
  <si>
    <t>Description</t>
  </si>
  <si>
    <t>Price Per Season</t>
    <phoneticPr fontId="0" type="noConversion"/>
  </si>
  <si>
    <t>Team Price</t>
  </si>
  <si>
    <t>Name/Date</t>
    <phoneticPr fontId="0" type="noConversion"/>
  </si>
  <si>
    <t>Tournament Price</t>
  </si>
  <si>
    <t>MISCELLANEOUS EXPENSES</t>
    <phoneticPr fontId="0" type="noConversion"/>
  </si>
  <si>
    <t>Price</t>
  </si>
  <si>
    <t>WSA Cup Tournament</t>
  </si>
  <si>
    <t>State Cup Tournament</t>
  </si>
  <si>
    <t>Name</t>
  </si>
  <si>
    <t>TOTAL EXPENSES</t>
  </si>
  <si>
    <t>Concussion Screen</t>
    <phoneticPr fontId="2" type="noConversion"/>
  </si>
  <si>
    <t>ITEM</t>
    <phoneticPr fontId="2" type="noConversion"/>
  </si>
  <si>
    <t>DATE</t>
    <phoneticPr fontId="2" type="noConversion"/>
  </si>
  <si>
    <t>TEAM EXP</t>
    <phoneticPr fontId="2" type="noConversion"/>
  </si>
  <si>
    <t>Club Fee</t>
    <phoneticPr fontId="2" type="noConversion"/>
  </si>
  <si>
    <t>Team Price</t>
    <phoneticPr fontId="2" type="noConversion"/>
  </si>
  <si>
    <t>Sample Tourney #1</t>
    <phoneticPr fontId="2" type="noConversion"/>
  </si>
  <si>
    <t>Sample Tourney #2</t>
    <phoneticPr fontId="2" type="noConversion"/>
  </si>
  <si>
    <t>SAMPLE LOCAL EVENT #1</t>
    <phoneticPr fontId="2" type="noConversion"/>
  </si>
  <si>
    <t>SAMPLE LOCAL EVENT #2</t>
    <phoneticPr fontId="2" type="noConversion"/>
  </si>
  <si>
    <t>SAMPLE LOCAL EVENT #3</t>
    <phoneticPr fontId="2" type="noConversion"/>
  </si>
  <si>
    <t>Other …..</t>
    <phoneticPr fontId="2" type="noConversion"/>
  </si>
  <si>
    <t xml:space="preserve">EX: Team Equipment </t>
    <phoneticPr fontId="2" type="noConversion"/>
  </si>
  <si>
    <t xml:space="preserve">EX: Gym Rental </t>
    <phoneticPr fontId="2" type="noConversion"/>
  </si>
  <si>
    <t>NPL TRAVEL DATE  #1</t>
    <phoneticPr fontId="2" type="noConversion"/>
  </si>
  <si>
    <t>NPL TRAVEL DATE #2</t>
    <phoneticPr fontId="2" type="noConversion"/>
  </si>
  <si>
    <t>NPL TRAVEL DATE #3</t>
    <phoneticPr fontId="2" type="noConversion"/>
  </si>
  <si>
    <r>
      <t xml:space="preserve">Do </t>
    </r>
    <r>
      <rPr>
        <b/>
        <sz val="12"/>
        <color indexed="9"/>
        <rFont val="Times New Roman"/>
      </rPr>
      <t>NOT</t>
    </r>
    <r>
      <rPr>
        <sz val="12"/>
        <color indexed="9"/>
        <rFont val="Times New Roman"/>
      </rPr>
      <t xml:space="preserve"> edit </t>
    </r>
    <r>
      <rPr>
        <sz val="12"/>
        <color indexed="43"/>
        <rFont val="Times New Roman"/>
      </rPr>
      <t>YELLOW</t>
    </r>
    <r>
      <rPr>
        <sz val="12"/>
        <color indexed="9"/>
        <rFont val="Times New Roman"/>
      </rPr>
      <t xml:space="preserve"> cells.  Edit </t>
    </r>
    <r>
      <rPr>
        <b/>
        <sz val="12"/>
        <color indexed="9"/>
        <rFont val="Times New Roman"/>
      </rPr>
      <t>WHITE</t>
    </r>
    <r>
      <rPr>
        <sz val="12"/>
        <color indexed="9"/>
        <rFont val="Times New Roman"/>
      </rPr>
      <t xml:space="preserve"> cells and insert additional payment due dates, delete unnessary ones.  </t>
    </r>
    <phoneticPr fontId="2" type="noConversion"/>
  </si>
  <si>
    <t>Type Team Name</t>
    <phoneticPr fontId="2" type="noConversion"/>
  </si>
  <si>
    <t>Coach Name</t>
    <phoneticPr fontId="2" type="noConversion"/>
  </si>
  <si>
    <t>Registration</t>
    <phoneticPr fontId="2" type="noConversion"/>
  </si>
  <si>
    <t>WSA Roundrobin</t>
    <phoneticPr fontId="2" type="noConversion"/>
  </si>
  <si>
    <t>Fall League Fee</t>
    <phoneticPr fontId="2" type="noConversion"/>
  </si>
  <si>
    <t>Fall Tourney Fee #2</t>
    <phoneticPr fontId="2" type="noConversion"/>
  </si>
  <si>
    <t>Tactical Board Fee</t>
    <phoneticPr fontId="2" type="noConversion"/>
  </si>
  <si>
    <t>Coach Travel #2</t>
    <phoneticPr fontId="2" type="noConversion"/>
  </si>
  <si>
    <t>Winter Futsal Fee</t>
    <phoneticPr fontId="2" type="noConversion"/>
  </si>
  <si>
    <t>College Showcase</t>
    <phoneticPr fontId="2" type="noConversion"/>
  </si>
  <si>
    <t xml:space="preserve">Gym Rental </t>
    <phoneticPr fontId="2" type="noConversion"/>
  </si>
  <si>
    <t>Spring League Fee</t>
    <phoneticPr fontId="2" type="noConversion"/>
  </si>
  <si>
    <t xml:space="preserve">State Tournament </t>
    <phoneticPr fontId="2" type="noConversion"/>
  </si>
  <si>
    <t>WSA Cup</t>
    <phoneticPr fontId="2" type="noConversion"/>
  </si>
  <si>
    <t>Spring Tourn Fee</t>
    <phoneticPr fontId="2" type="noConversion"/>
  </si>
  <si>
    <t>Spring Tourn Fee #2</t>
    <phoneticPr fontId="2" type="noConversion"/>
  </si>
  <si>
    <t>Team Party</t>
    <phoneticPr fontId="2" type="noConversion"/>
  </si>
  <si>
    <t>SUMMER</t>
    <phoneticPr fontId="2" type="noConversion"/>
  </si>
  <si>
    <t>FALL</t>
    <phoneticPr fontId="2" type="noConversion"/>
  </si>
  <si>
    <t>WINTER</t>
    <phoneticPr fontId="2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</si>
</sst>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.00"/>
    <numFmt numFmtId="170" formatCode="&quot;$&quot;#,##0.00"/>
  </numFmts>
  <fonts count="49">
    <font>
      <sz val="10"/>
      <name val="Verdana"/>
    </font>
    <font>
      <b/>
      <sz val="10"/>
      <name val="Verdana"/>
    </font>
    <font>
      <sz val="8"/>
      <name val="Verdana"/>
    </font>
    <font>
      <sz val="10"/>
      <name val="Times New Roman"/>
      <family val="1"/>
    </font>
    <font>
      <b/>
      <sz val="12"/>
      <color indexed="9"/>
      <name val="Times New Roman"/>
    </font>
    <font>
      <i/>
      <sz val="10"/>
      <name val="Times New Roman"/>
    </font>
    <font>
      <b/>
      <sz val="10"/>
      <name val="Times New Roman"/>
      <family val="1"/>
    </font>
    <font>
      <b/>
      <sz val="10"/>
      <color indexed="9"/>
      <name val="Times New Roman"/>
    </font>
    <font>
      <sz val="10"/>
      <color indexed="9"/>
      <name val="Times New Roman"/>
    </font>
    <font>
      <sz val="10"/>
      <color indexed="9"/>
      <name val="Arial"/>
    </font>
    <font>
      <b/>
      <sz val="10"/>
      <color indexed="13"/>
      <name val="Times New Roman"/>
      <family val="1"/>
    </font>
    <font>
      <b/>
      <i/>
      <sz val="10"/>
      <name val="Times New Roman"/>
    </font>
    <font>
      <b/>
      <sz val="12"/>
      <name val="Times New Roman"/>
    </font>
    <font>
      <sz val="9"/>
      <name val="Times New Roman"/>
    </font>
    <font>
      <sz val="9"/>
      <name val="Verdana"/>
    </font>
    <font>
      <sz val="10"/>
      <color indexed="8"/>
      <name val="Verdana"/>
    </font>
    <font>
      <sz val="10"/>
      <name val="Verdana"/>
    </font>
    <font>
      <b/>
      <sz val="12"/>
      <color indexed="9"/>
      <name val="Verdana"/>
    </font>
    <font>
      <sz val="12"/>
      <color indexed="9"/>
      <name val="Times New Roman"/>
    </font>
    <font>
      <sz val="10"/>
      <color indexed="18"/>
      <name val="Times New Roman"/>
    </font>
    <font>
      <b/>
      <sz val="12"/>
      <color indexed="10"/>
      <name val="Times New Roman"/>
    </font>
    <font>
      <sz val="14"/>
      <color indexed="8"/>
      <name val="Arial"/>
    </font>
    <font>
      <sz val="14"/>
      <name val="Arial"/>
    </font>
    <font>
      <sz val="10"/>
      <color indexed="8"/>
      <name val="Arial"/>
    </font>
    <font>
      <sz val="10"/>
      <name val="Arial"/>
    </font>
    <font>
      <b/>
      <i/>
      <sz val="11"/>
      <color indexed="9"/>
      <name val="Arial"/>
    </font>
    <font>
      <i/>
      <sz val="11"/>
      <color indexed="9"/>
      <name val="Arial"/>
    </font>
    <font>
      <b/>
      <sz val="11"/>
      <color indexed="9"/>
      <name val="Arial"/>
    </font>
    <font>
      <sz val="11"/>
      <color indexed="9"/>
      <name val="Arial"/>
    </font>
    <font>
      <sz val="12"/>
      <color indexed="9"/>
      <name val="Verdana"/>
    </font>
    <font>
      <b/>
      <sz val="11"/>
      <color indexed="12"/>
      <name val="Times New Roman"/>
    </font>
    <font>
      <b/>
      <sz val="11"/>
      <color indexed="18"/>
      <name val="Times New Roman"/>
    </font>
    <font>
      <b/>
      <sz val="11"/>
      <name val="Times New Roman"/>
    </font>
    <font>
      <sz val="16"/>
      <name val="Arial"/>
    </font>
    <font>
      <i/>
      <sz val="10"/>
      <color indexed="18"/>
      <name val="Times New Roman"/>
    </font>
    <font>
      <sz val="12"/>
      <name val="Verdana"/>
    </font>
    <font>
      <sz val="12"/>
      <color indexed="43"/>
      <name val="Times New Roman"/>
    </font>
    <font>
      <b/>
      <sz val="16"/>
      <color indexed="43"/>
      <name val="Arial"/>
    </font>
    <font>
      <b/>
      <sz val="12"/>
      <color indexed="9"/>
      <name val="Arial"/>
    </font>
    <font>
      <b/>
      <sz val="10"/>
      <color indexed="18"/>
      <name val="Times New Roman"/>
    </font>
    <font>
      <b/>
      <sz val="12"/>
      <color indexed="12"/>
      <name val="Times New Roman"/>
    </font>
    <font>
      <i/>
      <sz val="11"/>
      <color indexed="13"/>
      <name val="Arial"/>
    </font>
    <font>
      <b/>
      <sz val="9"/>
      <color indexed="12"/>
      <name val="Times New Roman"/>
    </font>
    <font>
      <b/>
      <sz val="10"/>
      <color indexed="9"/>
      <name val="Verdana"/>
    </font>
    <font>
      <b/>
      <sz val="9"/>
      <name val="Times New Roman"/>
    </font>
    <font>
      <sz val="10"/>
      <color indexed="8"/>
      <name val="Times New Roman"/>
    </font>
    <font>
      <sz val="10"/>
      <color indexed="9"/>
      <name val="Verdana"/>
    </font>
    <font>
      <b/>
      <sz val="11"/>
      <color indexed="10"/>
      <name val="Times New Roman"/>
    </font>
    <font>
      <sz val="11"/>
      <color indexed="10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168" fontId="3" fillId="0" borderId="4" xfId="0" applyNumberFormat="1" applyFont="1" applyFill="1" applyBorder="1" applyAlignment="1">
      <alignment horizontal="right"/>
    </xf>
    <xf numFmtId="168" fontId="3" fillId="0" borderId="11" xfId="0" applyNumberFormat="1" applyFont="1" applyFill="1" applyBorder="1" applyAlignment="1">
      <alignment horizontal="right"/>
    </xf>
    <xf numFmtId="168" fontId="3" fillId="0" borderId="22" xfId="0" applyNumberFormat="1" applyFont="1" applyFill="1" applyBorder="1" applyAlignment="1">
      <alignment horizontal="right"/>
    </xf>
    <xf numFmtId="168" fontId="6" fillId="4" borderId="12" xfId="0" applyNumberFormat="1" applyFont="1" applyFill="1" applyBorder="1"/>
    <xf numFmtId="0" fontId="10" fillId="2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0" borderId="0" xfId="0" applyNumberFormat="1" applyFont="1" applyBorder="1"/>
    <xf numFmtId="0" fontId="7" fillId="3" borderId="11" xfId="0" applyFont="1" applyFill="1" applyBorder="1" applyAlignment="1">
      <alignment horizontal="center"/>
    </xf>
    <xf numFmtId="168" fontId="3" fillId="0" borderId="17" xfId="0" applyNumberFormat="1" applyFont="1" applyFill="1" applyBorder="1" applyAlignment="1">
      <alignment horizontal="right"/>
    </xf>
    <xf numFmtId="0" fontId="11" fillId="0" borderId="0" xfId="0" applyFont="1" applyFill="1"/>
    <xf numFmtId="0" fontId="3" fillId="0" borderId="0" xfId="0" applyFont="1" applyFill="1"/>
    <xf numFmtId="0" fontId="3" fillId="0" borderId="0" xfId="0" applyFont="1" applyBorder="1" applyAlignment="1"/>
    <xf numFmtId="0" fontId="5" fillId="0" borderId="0" xfId="0" applyFont="1"/>
    <xf numFmtId="0" fontId="13" fillId="0" borderId="0" xfId="0" applyFont="1"/>
    <xf numFmtId="168" fontId="13" fillId="0" borderId="4" xfId="0" applyNumberFormat="1" applyFont="1" applyBorder="1" applyAlignment="1">
      <alignment horizontal="right"/>
    </xf>
    <xf numFmtId="168" fontId="13" fillId="0" borderId="11" xfId="0" applyNumberFormat="1" applyFont="1" applyBorder="1" applyAlignment="1">
      <alignment horizontal="right"/>
    </xf>
    <xf numFmtId="168" fontId="13" fillId="0" borderId="22" xfId="0" applyNumberFormat="1" applyFont="1" applyBorder="1" applyAlignment="1">
      <alignment horizontal="right"/>
    </xf>
    <xf numFmtId="168" fontId="13" fillId="0" borderId="36" xfId="0" applyNumberFormat="1" applyFont="1" applyBorder="1" applyAlignment="1">
      <alignment horizontal="right"/>
    </xf>
    <xf numFmtId="168" fontId="13" fillId="0" borderId="20" xfId="0" applyNumberFormat="1" applyFont="1" applyFill="1" applyBorder="1" applyAlignment="1">
      <alignment horizontal="right"/>
    </xf>
    <xf numFmtId="168" fontId="3" fillId="4" borderId="4" xfId="0" applyNumberFormat="1" applyFont="1" applyFill="1" applyBorder="1" applyAlignment="1">
      <alignment horizontal="right"/>
    </xf>
    <xf numFmtId="0" fontId="3" fillId="5" borderId="0" xfId="0" applyFont="1" applyFill="1"/>
    <xf numFmtId="0" fontId="0" fillId="0" borderId="0" xfId="0" applyAlignment="1"/>
    <xf numFmtId="0" fontId="0" fillId="5" borderId="0" xfId="0" applyFill="1"/>
    <xf numFmtId="16" fontId="20" fillId="5" borderId="20" xfId="0" applyNumberFormat="1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16" fontId="18" fillId="5" borderId="20" xfId="0" applyNumberFormat="1" applyFont="1" applyFill="1" applyBorder="1"/>
    <xf numFmtId="0" fontId="3" fillId="4" borderId="20" xfId="0" applyFont="1" applyFill="1" applyBorder="1"/>
    <xf numFmtId="168" fontId="12" fillId="4" borderId="20" xfId="0" applyNumberFormat="1" applyFont="1" applyFill="1" applyBorder="1" applyAlignment="1">
      <alignment horizontal="center"/>
    </xf>
    <xf numFmtId="168" fontId="13" fillId="4" borderId="4" xfId="0" applyNumberFormat="1" applyFont="1" applyFill="1" applyBorder="1" applyAlignment="1">
      <alignment horizontal="right"/>
    </xf>
    <xf numFmtId="168" fontId="13" fillId="4" borderId="11" xfId="0" applyNumberFormat="1" applyFont="1" applyFill="1" applyBorder="1" applyAlignment="1">
      <alignment horizontal="right"/>
    </xf>
    <xf numFmtId="0" fontId="23" fillId="5" borderId="32" xfId="0" applyFont="1" applyFill="1" applyBorder="1" applyAlignment="1">
      <alignment horizontal="center"/>
    </xf>
    <xf numFmtId="0" fontId="24" fillId="5" borderId="0" xfId="0" applyFont="1" applyFill="1" applyAlignment="1"/>
    <xf numFmtId="0" fontId="8" fillId="3" borderId="0" xfId="0" applyFont="1" applyFill="1"/>
    <xf numFmtId="0" fontId="18" fillId="3" borderId="0" xfId="0" applyFont="1" applyFill="1"/>
    <xf numFmtId="0" fontId="9" fillId="3" borderId="0" xfId="0" applyFont="1" applyFill="1"/>
    <xf numFmtId="6" fontId="1" fillId="4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15" fillId="4" borderId="0" xfId="0" applyFont="1" applyFill="1"/>
    <xf numFmtId="6" fontId="3" fillId="4" borderId="20" xfId="0" applyNumberFormat="1" applyFont="1" applyFill="1" applyBorder="1" applyAlignment="1">
      <alignment horizontal="center"/>
    </xf>
    <xf numFmtId="6" fontId="0" fillId="4" borderId="20" xfId="0" applyNumberFormat="1" applyFill="1" applyBorder="1" applyAlignment="1">
      <alignment horizontal="center"/>
    </xf>
    <xf numFmtId="6" fontId="32" fillId="4" borderId="0" xfId="0" applyNumberFormat="1" applyFont="1" applyFill="1" applyAlignment="1">
      <alignment horizontal="center"/>
    </xf>
    <xf numFmtId="168" fontId="13" fillId="0" borderId="0" xfId="0" applyNumberFormat="1" applyFont="1"/>
    <xf numFmtId="16" fontId="3" fillId="0" borderId="20" xfId="0" applyNumberFormat="1" applyFont="1" applyBorder="1"/>
    <xf numFmtId="0" fontId="3" fillId="0" borderId="20" xfId="0" applyFont="1" applyBorder="1"/>
    <xf numFmtId="168" fontId="3" fillId="4" borderId="20" xfId="0" applyNumberFormat="1" applyFont="1" applyFill="1" applyBorder="1"/>
    <xf numFmtId="168" fontId="3" fillId="0" borderId="20" xfId="0" applyNumberFormat="1" applyFont="1" applyBorder="1"/>
    <xf numFmtId="0" fontId="19" fillId="4" borderId="20" xfId="0" applyFont="1" applyFill="1" applyBorder="1"/>
    <xf numFmtId="16" fontId="19" fillId="0" borderId="20" xfId="0" applyNumberFormat="1" applyFont="1" applyBorder="1"/>
    <xf numFmtId="0" fontId="34" fillId="0" borderId="20" xfId="0" applyFont="1" applyBorder="1"/>
    <xf numFmtId="168" fontId="19" fillId="4" borderId="20" xfId="0" applyNumberFormat="1" applyFont="1" applyFill="1" applyBorder="1"/>
    <xf numFmtId="16" fontId="3" fillId="0" borderId="20" xfId="0" applyNumberFormat="1" applyFont="1" applyBorder="1" applyAlignment="1"/>
    <xf numFmtId="0" fontId="19" fillId="0" borderId="20" xfId="0" applyFont="1" applyBorder="1"/>
    <xf numFmtId="0" fontId="3" fillId="0" borderId="20" xfId="0" applyFont="1" applyBorder="1" applyAlignment="1">
      <alignment horizontal="left"/>
    </xf>
    <xf numFmtId="16" fontId="3" fillId="0" borderId="20" xfId="0" applyNumberFormat="1" applyFont="1" applyBorder="1" applyAlignment="1">
      <alignment horizontal="right"/>
    </xf>
    <xf numFmtId="0" fontId="16" fillId="0" borderId="20" xfId="0" applyFont="1" applyBorder="1" applyAlignment="1"/>
    <xf numFmtId="6" fontId="3" fillId="0" borderId="20" xfId="0" applyNumberFormat="1" applyFont="1" applyBorder="1" applyAlignment="1"/>
    <xf numFmtId="6" fontId="16" fillId="0" borderId="20" xfId="0" applyNumberFormat="1" applyFont="1" applyBorder="1" applyAlignment="1"/>
    <xf numFmtId="168" fontId="19" fillId="0" borderId="20" xfId="0" applyNumberFormat="1" applyFont="1" applyFill="1" applyBorder="1"/>
    <xf numFmtId="0" fontId="3" fillId="7" borderId="0" xfId="0" applyFont="1" applyFill="1"/>
    <xf numFmtId="0" fontId="0" fillId="7" borderId="0" xfId="0" applyFill="1"/>
    <xf numFmtId="0" fontId="0" fillId="6" borderId="0" xfId="0" applyFill="1"/>
    <xf numFmtId="0" fontId="3" fillId="6" borderId="0" xfId="0" applyFont="1" applyFill="1"/>
    <xf numFmtId="0" fontId="5" fillId="6" borderId="0" xfId="0" applyFont="1" applyFill="1"/>
    <xf numFmtId="0" fontId="1" fillId="0" borderId="0" xfId="0" applyFont="1" applyAlignment="1"/>
    <xf numFmtId="0" fontId="1" fillId="0" borderId="0" xfId="0" applyFont="1"/>
    <xf numFmtId="0" fontId="3" fillId="8" borderId="0" xfId="0" applyFont="1" applyFill="1"/>
    <xf numFmtId="0" fontId="3" fillId="8" borderId="0" xfId="0" applyFont="1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35" fillId="3" borderId="0" xfId="0" applyFont="1" applyFill="1" applyAlignment="1"/>
    <xf numFmtId="0" fontId="33" fillId="5" borderId="0" xfId="0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0" fontId="39" fillId="4" borderId="20" xfId="0" applyFont="1" applyFill="1" applyBorder="1"/>
    <xf numFmtId="0" fontId="18" fillId="3" borderId="0" xfId="0" applyFont="1" applyFill="1" applyAlignment="1"/>
    <xf numFmtId="0" fontId="35" fillId="3" borderId="0" xfId="0" applyFont="1" applyFill="1" applyAlignment="1"/>
    <xf numFmtId="168" fontId="13" fillId="0" borderId="4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right"/>
    </xf>
    <xf numFmtId="6" fontId="32" fillId="0" borderId="0" xfId="0" applyNumberFormat="1" applyFont="1" applyAlignment="1">
      <alignment horizontal="center"/>
    </xf>
    <xf numFmtId="168" fontId="13" fillId="0" borderId="20" xfId="0" applyNumberFormat="1" applyFont="1" applyFill="1" applyBorder="1"/>
    <xf numFmtId="168" fontId="13" fillId="0" borderId="17" xfId="0" applyNumberFormat="1" applyFont="1" applyFill="1" applyBorder="1"/>
    <xf numFmtId="0" fontId="13" fillId="0" borderId="8" xfId="0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0" fillId="0" borderId="0" xfId="0" applyAlignment="1"/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9" fillId="3" borderId="0" xfId="0" applyFont="1" applyFill="1" applyAlignment="1"/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6" fillId="4" borderId="1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right"/>
    </xf>
    <xf numFmtId="0" fontId="25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5" borderId="0" xfId="0" applyFill="1" applyAlignment="1"/>
    <xf numFmtId="0" fontId="4" fillId="3" borderId="49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3" fillId="0" borderId="33" xfId="0" applyFont="1" applyBorder="1" applyAlignment="1">
      <alignment horizontal="right"/>
    </xf>
    <xf numFmtId="0" fontId="13" fillId="0" borderId="34" xfId="0" applyFont="1" applyBorder="1" applyAlignment="1">
      <alignment horizontal="right"/>
    </xf>
    <xf numFmtId="0" fontId="13" fillId="0" borderId="35" xfId="0" applyFont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0" fontId="13" fillId="0" borderId="20" xfId="0" applyFont="1" applyFill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right"/>
    </xf>
    <xf numFmtId="0" fontId="13" fillId="0" borderId="25" xfId="0" applyFont="1" applyFill="1" applyBorder="1" applyAlignment="1">
      <alignment horizontal="right"/>
    </xf>
    <xf numFmtId="0" fontId="13" fillId="0" borderId="23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3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2" fillId="0" borderId="0" xfId="0" applyFont="1"/>
    <xf numFmtId="0" fontId="7" fillId="5" borderId="32" xfId="0" applyFont="1" applyFill="1" applyBorder="1" applyAlignment="1">
      <alignment horizontal="center"/>
    </xf>
    <xf numFmtId="0" fontId="43" fillId="5" borderId="32" xfId="0" applyFont="1" applyFill="1" applyBorder="1" applyAlignment="1">
      <alignment horizontal="center"/>
    </xf>
    <xf numFmtId="0" fontId="44" fillId="4" borderId="20" xfId="0" applyFont="1" applyFill="1" applyBorder="1"/>
    <xf numFmtId="6" fontId="3" fillId="0" borderId="20" xfId="0" applyNumberFormat="1" applyFont="1" applyBorder="1"/>
    <xf numFmtId="0" fontId="0" fillId="0" borderId="10" xfId="0" applyBorder="1" applyAlignment="1"/>
    <xf numFmtId="0" fontId="45" fillId="0" borderId="26" xfId="0" applyFont="1" applyBorder="1" applyAlignment="1">
      <alignment horizontal="right"/>
    </xf>
    <xf numFmtId="0" fontId="8" fillId="3" borderId="26" xfId="0" applyFont="1" applyFill="1" applyBorder="1" applyAlignment="1">
      <alignment horizontal="center"/>
    </xf>
    <xf numFmtId="0" fontId="46" fillId="0" borderId="10" xfId="0" applyFont="1" applyBorder="1" applyAlignment="1">
      <alignment horizontal="center"/>
    </xf>
    <xf numFmtId="6" fontId="8" fillId="3" borderId="20" xfId="0" applyNumberFormat="1" applyFont="1" applyFill="1" applyBorder="1" applyAlignment="1">
      <alignment horizontal="center"/>
    </xf>
    <xf numFmtId="6" fontId="3" fillId="4" borderId="20" xfId="0" applyNumberFormat="1" applyFont="1" applyFill="1" applyBorder="1"/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6" fillId="4" borderId="56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4" borderId="20" xfId="0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31" fillId="4" borderId="51" xfId="0" applyFont="1" applyFill="1" applyBorder="1" applyAlignment="1">
      <alignment horizontal="left"/>
    </xf>
    <xf numFmtId="168" fontId="30" fillId="4" borderId="51" xfId="0" applyNumberFormat="1" applyFont="1" applyFill="1" applyBorder="1" applyAlignment="1">
      <alignment horizontal="center"/>
    </xf>
    <xf numFmtId="0" fontId="31" fillId="10" borderId="5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170" fontId="40" fillId="10" borderId="52" xfId="0" applyNumberFormat="1" applyFont="1" applyFill="1" applyBorder="1" applyAlignment="1">
      <alignment horizontal="center"/>
    </xf>
    <xf numFmtId="0" fontId="47" fillId="10" borderId="53" xfId="0" applyFont="1" applyFill="1" applyBorder="1" applyAlignment="1">
      <alignment horizontal="left"/>
    </xf>
    <xf numFmtId="0" fontId="48" fillId="10" borderId="53" xfId="0" applyFont="1" applyFill="1" applyBorder="1" applyAlignment="1">
      <alignment horizontal="left"/>
    </xf>
    <xf numFmtId="168" fontId="3" fillId="4" borderId="26" xfId="0" applyNumberFormat="1" applyFont="1" applyFill="1" applyBorder="1"/>
    <xf numFmtId="168" fontId="3" fillId="4" borderId="58" xfId="0" applyNumberFormat="1" applyFont="1" applyFill="1" applyBorder="1" applyAlignment="1">
      <alignment horizontal="right"/>
    </xf>
    <xf numFmtId="168" fontId="47" fillId="10" borderId="59" xfId="0" applyNumberFormat="1" applyFont="1" applyFill="1" applyBorder="1" applyAlignment="1">
      <alignment horizontal="center"/>
    </xf>
    <xf numFmtId="3" fontId="6" fillId="0" borderId="4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863599</xdr:colOff>
      <xdr:row>39</xdr:row>
      <xdr:rowOff>101600</xdr:rowOff>
    </xdr:from>
    <xdr:to>
      <xdr:col>13</xdr:col>
      <xdr:colOff>610652</xdr:colOff>
      <xdr:row>57</xdr:row>
      <xdr:rowOff>114300</xdr:rowOff>
    </xdr:to>
    <xdr:pic>
      <xdr:nvPicPr>
        <xdr:cNvPr id="2" name="Picture 1" descr="WSA CROSS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7599" y="7327900"/>
          <a:ext cx="2998253" cy="298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70"/>
  <sheetViews>
    <sheetView tabSelected="1" view="pageLayout" topLeftCell="A4" workbookViewId="0">
      <selection activeCell="R24" sqref="R24"/>
    </sheetView>
  </sheetViews>
  <sheetFormatPr baseColWidth="10" defaultRowHeight="13"/>
  <cols>
    <col min="1" max="1" width="12.42578125" customWidth="1"/>
    <col min="2" max="2" width="6.5703125" customWidth="1"/>
    <col min="3" max="3" width="5.42578125" hidden="1" customWidth="1"/>
    <col min="5" max="5" width="1.85546875" customWidth="1"/>
    <col min="7" max="7" width="3.42578125" customWidth="1"/>
    <col min="8" max="8" width="2.28515625" hidden="1" customWidth="1"/>
    <col min="10" max="10" width="1.7109375" customWidth="1"/>
    <col min="13" max="13" width="2.7109375" customWidth="1"/>
    <col min="14" max="14" width="11.140625" bestFit="1" customWidth="1"/>
  </cols>
  <sheetData>
    <row r="1" spans="1:17" ht="16" thickBot="1">
      <c r="A1" s="133" t="s">
        <v>61</v>
      </c>
      <c r="B1" s="115"/>
      <c r="C1" s="115"/>
      <c r="D1" s="115"/>
      <c r="E1" s="115"/>
      <c r="F1" s="115"/>
      <c r="G1" s="115"/>
      <c r="H1" s="115"/>
      <c r="I1" s="115"/>
      <c r="J1" s="98"/>
      <c r="K1" s="98"/>
      <c r="L1" s="98"/>
      <c r="M1" s="98"/>
      <c r="N1" s="98"/>
    </row>
    <row r="2" spans="1:17" ht="17">
      <c r="A2" s="134" t="s">
        <v>45</v>
      </c>
      <c r="B2" s="135"/>
      <c r="C2" s="135"/>
      <c r="D2" s="135"/>
      <c r="E2" s="35"/>
      <c r="F2" s="136" t="s">
        <v>46</v>
      </c>
      <c r="G2" s="137"/>
      <c r="H2" s="137"/>
      <c r="I2" s="137"/>
      <c r="J2" s="36"/>
      <c r="K2" s="138" t="s">
        <v>47</v>
      </c>
      <c r="L2" s="138"/>
      <c r="M2" s="132"/>
      <c r="N2" s="132"/>
    </row>
    <row r="3" spans="1:17">
      <c r="A3" s="126" t="s">
        <v>0</v>
      </c>
      <c r="B3" s="127"/>
      <c r="C3" s="127"/>
      <c r="D3" s="127"/>
      <c r="E3" s="127"/>
      <c r="F3" s="127"/>
      <c r="G3" s="127"/>
      <c r="H3" s="127"/>
      <c r="I3" s="127"/>
      <c r="J3" s="128"/>
      <c r="K3" s="128"/>
      <c r="L3" s="128"/>
      <c r="M3" s="128"/>
      <c r="N3" s="128"/>
    </row>
    <row r="4" spans="1:17" ht="17" thickBot="1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6"/>
      <c r="K4" s="116"/>
      <c r="L4" s="116"/>
      <c r="M4" s="116"/>
      <c r="N4" s="116"/>
    </row>
    <row r="5" spans="1:17">
      <c r="A5" s="89" t="s">
        <v>38</v>
      </c>
      <c r="B5" s="144"/>
      <c r="C5" s="144"/>
      <c r="D5" s="145"/>
      <c r="E5" s="2"/>
      <c r="F5" s="155" t="s">
        <v>62</v>
      </c>
      <c r="G5" s="156"/>
      <c r="H5" s="156"/>
      <c r="I5" s="157"/>
      <c r="J5" s="1"/>
      <c r="K5" s="89" t="s">
        <v>73</v>
      </c>
      <c r="L5" s="90"/>
      <c r="M5" s="90"/>
      <c r="N5" s="9"/>
      <c r="O5" s="1"/>
      <c r="P5" s="1"/>
      <c r="Q5" s="1"/>
    </row>
    <row r="6" spans="1:17">
      <c r="A6" s="158" t="s">
        <v>63</v>
      </c>
      <c r="B6" s="159"/>
      <c r="C6" s="159"/>
      <c r="D6" s="3" t="s">
        <v>64</v>
      </c>
      <c r="E6" s="1"/>
      <c r="F6" s="160" t="s">
        <v>63</v>
      </c>
      <c r="G6" s="161"/>
      <c r="H6" s="161"/>
      <c r="I6" s="4" t="s">
        <v>65</v>
      </c>
      <c r="J6" s="1"/>
      <c r="K6" s="91" t="s">
        <v>63</v>
      </c>
      <c r="L6" s="92"/>
      <c r="M6" s="92"/>
      <c r="N6" s="12" t="s">
        <v>69</v>
      </c>
      <c r="O6" s="1"/>
      <c r="P6" s="1"/>
      <c r="Q6" s="1"/>
    </row>
    <row r="7" spans="1:17">
      <c r="A7" s="162" t="s">
        <v>36</v>
      </c>
      <c r="B7" s="163"/>
      <c r="C7" s="163"/>
      <c r="D7" s="5">
        <v>750</v>
      </c>
      <c r="E7" s="1"/>
      <c r="F7" s="164" t="s">
        <v>80</v>
      </c>
      <c r="G7" s="165"/>
      <c r="H7" s="166"/>
      <c r="I7" s="23">
        <v>500</v>
      </c>
      <c r="J7" s="1"/>
      <c r="K7" s="93" t="s">
        <v>32</v>
      </c>
      <c r="L7" s="93"/>
      <c r="M7" s="93"/>
      <c r="N7" s="51">
        <f>D9</f>
        <v>1500</v>
      </c>
      <c r="O7" s="1"/>
      <c r="P7" s="1"/>
      <c r="Q7" s="1"/>
    </row>
    <row r="8" spans="1:17" ht="14" thickBot="1">
      <c r="A8" s="152" t="s">
        <v>37</v>
      </c>
      <c r="B8" s="153"/>
      <c r="C8" s="153"/>
      <c r="D8" s="6">
        <v>750</v>
      </c>
      <c r="E8" s="1"/>
      <c r="F8" s="120" t="s">
        <v>81</v>
      </c>
      <c r="G8" s="154"/>
      <c r="H8" s="154"/>
      <c r="I8" s="23">
        <v>500</v>
      </c>
      <c r="J8" s="1"/>
      <c r="K8" s="93" t="s">
        <v>30</v>
      </c>
      <c r="L8" s="93"/>
      <c r="M8" s="93"/>
      <c r="N8" s="51">
        <f>D20</f>
        <v>1500</v>
      </c>
      <c r="O8" s="1"/>
      <c r="P8" s="1"/>
      <c r="Q8" s="1"/>
    </row>
    <row r="9" spans="1:17" ht="14" thickBot="1">
      <c r="A9" s="129" t="s">
        <v>35</v>
      </c>
      <c r="B9" s="130"/>
      <c r="C9" s="131"/>
      <c r="D9" s="8">
        <f>SUM(D7:D8)</f>
        <v>1500</v>
      </c>
      <c r="E9" s="1"/>
      <c r="F9" s="120" t="s">
        <v>88</v>
      </c>
      <c r="G9" s="154"/>
      <c r="H9" s="154"/>
      <c r="I9" s="23">
        <v>350</v>
      </c>
      <c r="J9" s="1"/>
      <c r="K9" s="93" t="s">
        <v>31</v>
      </c>
      <c r="L9" s="93"/>
      <c r="M9" s="93"/>
      <c r="N9" s="51">
        <f>D29</f>
        <v>1350</v>
      </c>
      <c r="O9" s="1"/>
      <c r="P9" s="1"/>
      <c r="Q9" s="1"/>
    </row>
    <row r="10" spans="1:17" ht="14" thickBot="1">
      <c r="A10" s="1"/>
      <c r="B10" s="1"/>
      <c r="C10" s="1"/>
      <c r="D10" s="1"/>
      <c r="E10" s="1"/>
      <c r="F10" s="120" t="s">
        <v>89</v>
      </c>
      <c r="G10" s="154"/>
      <c r="H10" s="154"/>
      <c r="I10" s="85">
        <v>350</v>
      </c>
      <c r="J10" s="1"/>
      <c r="K10" s="93" t="s">
        <v>33</v>
      </c>
      <c r="L10" s="93"/>
      <c r="M10" s="93"/>
      <c r="N10" s="51">
        <f>I12</f>
        <v>1800</v>
      </c>
      <c r="O10" s="1"/>
      <c r="P10" s="1"/>
      <c r="Q10" s="1"/>
    </row>
    <row r="11" spans="1:17" ht="14" thickBot="1">
      <c r="A11" s="89" t="s">
        <v>53</v>
      </c>
      <c r="B11" s="144"/>
      <c r="C11" s="144"/>
      <c r="D11" s="145"/>
      <c r="E11" s="1"/>
      <c r="F11" s="149" t="s">
        <v>90</v>
      </c>
      <c r="G11" s="150"/>
      <c r="H11" s="151"/>
      <c r="I11" s="86">
        <v>100</v>
      </c>
      <c r="J11" s="1"/>
      <c r="K11" s="93" t="s">
        <v>12</v>
      </c>
      <c r="L11" s="185"/>
      <c r="M11" s="185"/>
      <c r="N11" s="51">
        <f>I28</f>
        <v>750</v>
      </c>
      <c r="O11" s="15"/>
      <c r="P11" s="15"/>
      <c r="Q11" s="15"/>
    </row>
    <row r="12" spans="1:17" ht="14" thickBot="1">
      <c r="A12" s="99" t="s">
        <v>66</v>
      </c>
      <c r="B12" s="100"/>
      <c r="C12" s="101"/>
      <c r="D12" s="3" t="s">
        <v>67</v>
      </c>
      <c r="E12" s="2"/>
      <c r="F12" s="123" t="s">
        <v>59</v>
      </c>
      <c r="G12" s="123"/>
      <c r="H12" s="129"/>
      <c r="I12" s="8">
        <f>SUM(I7:I11)</f>
        <v>1800</v>
      </c>
      <c r="J12" s="1"/>
      <c r="K12" s="93" t="s">
        <v>34</v>
      </c>
      <c r="L12" s="186"/>
      <c r="M12" s="186"/>
      <c r="N12" s="195">
        <f>I21</f>
        <v>1260</v>
      </c>
      <c r="O12" s="200"/>
      <c r="P12" s="200"/>
      <c r="Q12" s="200"/>
    </row>
    <row r="13" spans="1:17" ht="14" thickBot="1">
      <c r="A13" s="117" t="s">
        <v>42</v>
      </c>
      <c r="B13" s="118"/>
      <c r="C13" s="119"/>
      <c r="D13" s="19">
        <v>200</v>
      </c>
      <c r="E13" s="1"/>
      <c r="F13" s="1"/>
      <c r="G13" s="1"/>
      <c r="H13" s="1"/>
      <c r="I13" s="1"/>
      <c r="J13" s="1"/>
      <c r="K13" s="191" t="s">
        <v>13</v>
      </c>
      <c r="L13" s="187"/>
      <c r="M13" s="187"/>
      <c r="N13" s="196">
        <f>I33</f>
        <v>1345</v>
      </c>
      <c r="O13" s="201"/>
      <c r="P13" s="201"/>
      <c r="Q13" s="201"/>
    </row>
    <row r="14" spans="1:17" ht="16" thickTop="1" thickBot="1">
      <c r="A14" s="120" t="s">
        <v>43</v>
      </c>
      <c r="B14" s="121"/>
      <c r="C14" s="122"/>
      <c r="D14" s="19">
        <v>550</v>
      </c>
      <c r="E14" s="1"/>
      <c r="F14" s="89" t="s">
        <v>68</v>
      </c>
      <c r="G14" s="90"/>
      <c r="H14" s="90"/>
      <c r="I14" s="114"/>
      <c r="J14" s="1"/>
      <c r="K14" s="193" t="s">
        <v>60</v>
      </c>
      <c r="L14" s="194"/>
      <c r="M14" s="194"/>
      <c r="N14" s="197">
        <f>SUM(N7:N13)</f>
        <v>9505</v>
      </c>
      <c r="O14" s="201"/>
      <c r="P14" s="201"/>
      <c r="Q14" s="201"/>
    </row>
    <row r="15" spans="1:17" ht="15" thickTop="1" thickBot="1">
      <c r="A15" s="120" t="s">
        <v>70</v>
      </c>
      <c r="B15" s="121"/>
      <c r="C15" s="122"/>
      <c r="D15" s="19">
        <v>500</v>
      </c>
      <c r="E15" s="1"/>
      <c r="F15" s="99" t="s">
        <v>63</v>
      </c>
      <c r="G15" s="100"/>
      <c r="H15" s="101"/>
      <c r="I15" s="3" t="s">
        <v>69</v>
      </c>
      <c r="J15" s="1"/>
      <c r="K15" s="182" t="s">
        <v>14</v>
      </c>
      <c r="L15" s="183"/>
      <c r="M15" s="184"/>
      <c r="N15" s="198">
        <v>15</v>
      </c>
      <c r="O15" s="199"/>
      <c r="P15" s="199"/>
      <c r="Q15" s="199"/>
    </row>
    <row r="16" spans="1:17" ht="14" thickBot="1">
      <c r="A16" s="87" t="s">
        <v>82</v>
      </c>
      <c r="B16" s="124"/>
      <c r="C16" s="125"/>
      <c r="D16" s="82">
        <v>0</v>
      </c>
      <c r="E16" s="1"/>
      <c r="F16" s="117" t="s">
        <v>87</v>
      </c>
      <c r="G16" s="118"/>
      <c r="H16" s="119"/>
      <c r="I16" s="19">
        <v>450</v>
      </c>
      <c r="J16" s="1"/>
      <c r="K16" s="188" t="s">
        <v>15</v>
      </c>
      <c r="L16" s="188"/>
      <c r="M16" s="188"/>
      <c r="N16" s="189">
        <f>N14/N15</f>
        <v>633.66666666666663</v>
      </c>
      <c r="O16" s="14"/>
      <c r="P16" s="15"/>
      <c r="Q16" s="15"/>
    </row>
    <row r="17" spans="1:17" ht="17" thickTop="1" thickBot="1">
      <c r="A17" s="87" t="s">
        <v>83</v>
      </c>
      <c r="B17" s="88"/>
      <c r="C17" s="83"/>
      <c r="D17" s="82">
        <v>0</v>
      </c>
      <c r="E17" s="2"/>
      <c r="F17" s="120" t="s">
        <v>86</v>
      </c>
      <c r="G17" s="121"/>
      <c r="H17" s="122"/>
      <c r="I17" s="20">
        <v>450</v>
      </c>
      <c r="J17" s="1"/>
      <c r="K17" s="190" t="s">
        <v>16</v>
      </c>
      <c r="L17" s="190"/>
      <c r="M17" s="190"/>
      <c r="N17" s="192">
        <f>N16+(N16*0.15)</f>
        <v>728.71666666666658</v>
      </c>
      <c r="O17" s="1"/>
      <c r="P17" s="1"/>
      <c r="Q17" s="1"/>
    </row>
    <row r="18" spans="1:17" ht="17" thickTop="1">
      <c r="A18" s="120" t="s">
        <v>84</v>
      </c>
      <c r="B18" s="121"/>
      <c r="C18" s="122"/>
      <c r="D18" s="19">
        <v>0</v>
      </c>
      <c r="E18" s="1"/>
      <c r="F18" s="146" t="s">
        <v>44</v>
      </c>
      <c r="G18" s="147"/>
      <c r="H18" s="148"/>
      <c r="I18" s="34">
        <v>60</v>
      </c>
      <c r="J18" s="1"/>
      <c r="K18" s="180"/>
      <c r="L18" s="181"/>
      <c r="M18" s="181"/>
      <c r="N18" s="181"/>
      <c r="O18" s="1"/>
      <c r="P18" s="1"/>
      <c r="Q18" s="1"/>
    </row>
    <row r="19" spans="1:17" ht="17" thickBot="1">
      <c r="A19" s="146" t="s">
        <v>71</v>
      </c>
      <c r="B19" s="147"/>
      <c r="C19" s="148"/>
      <c r="D19" s="33">
        <v>250</v>
      </c>
      <c r="E19" s="1"/>
      <c r="F19" s="146" t="s">
        <v>74</v>
      </c>
      <c r="G19" s="147"/>
      <c r="H19" s="148"/>
      <c r="I19" s="34">
        <f>20*N15</f>
        <v>300</v>
      </c>
      <c r="J19" s="1"/>
      <c r="K19" s="139" t="s">
        <v>39</v>
      </c>
      <c r="L19" s="140"/>
      <c r="M19" s="140"/>
      <c r="N19" s="140"/>
      <c r="O19" s="1"/>
      <c r="P19" s="1"/>
      <c r="Q19" s="1"/>
    </row>
    <row r="20" spans="1:17" ht="16" thickBot="1">
      <c r="A20" s="123" t="s">
        <v>55</v>
      </c>
      <c r="B20" s="123"/>
      <c r="C20" s="123"/>
      <c r="D20" s="8">
        <f>SUM(D13:D19)</f>
        <v>1500</v>
      </c>
      <c r="E20" s="1"/>
      <c r="F20" s="120" t="s">
        <v>85</v>
      </c>
      <c r="G20" s="121"/>
      <c r="H20" s="122"/>
      <c r="I20" s="20">
        <v>0</v>
      </c>
      <c r="J20" s="1"/>
      <c r="K20" s="28" t="s">
        <v>40</v>
      </c>
      <c r="L20" s="29" t="s">
        <v>41</v>
      </c>
      <c r="M20" s="27"/>
      <c r="N20" s="27"/>
    </row>
    <row r="21" spans="1:17" ht="16" thickBot="1">
      <c r="A21" s="1"/>
      <c r="B21" s="1"/>
      <c r="C21" s="1"/>
      <c r="D21" s="1"/>
      <c r="E21" s="1"/>
      <c r="F21" s="129" t="s">
        <v>58</v>
      </c>
      <c r="G21" s="130"/>
      <c r="H21" s="131"/>
      <c r="I21" s="8">
        <f>SUM(I16:I20)</f>
        <v>1260</v>
      </c>
      <c r="J21" s="1"/>
      <c r="K21" s="30">
        <v>41455</v>
      </c>
      <c r="L21" s="32">
        <f>N17/4</f>
        <v>182.17916666666665</v>
      </c>
      <c r="M21" s="27"/>
      <c r="N21" s="44" t="s">
        <v>26</v>
      </c>
    </row>
    <row r="22" spans="1:17" ht="16" thickBot="1">
      <c r="A22" s="89" t="s">
        <v>54</v>
      </c>
      <c r="B22" s="144"/>
      <c r="C22" s="144"/>
      <c r="D22" s="145"/>
      <c r="E22" s="1"/>
      <c r="F22" s="10"/>
      <c r="G22" s="10"/>
      <c r="H22" s="10"/>
      <c r="I22" s="11"/>
      <c r="J22" s="1"/>
      <c r="K22" s="30">
        <v>41547</v>
      </c>
      <c r="L22" s="32">
        <f>N17/4</f>
        <v>182.17916666666665</v>
      </c>
      <c r="M22" s="27"/>
      <c r="N22" s="44" t="s">
        <v>24</v>
      </c>
    </row>
    <row r="23" spans="1:17" ht="15">
      <c r="A23" s="99" t="s">
        <v>72</v>
      </c>
      <c r="B23" s="100"/>
      <c r="C23" s="101"/>
      <c r="D23" s="3" t="s">
        <v>67</v>
      </c>
      <c r="E23" s="1"/>
      <c r="F23" s="89" t="s">
        <v>6</v>
      </c>
      <c r="G23" s="144"/>
      <c r="H23" s="144"/>
      <c r="I23" s="145"/>
      <c r="J23" s="1"/>
      <c r="K23" s="30">
        <v>41608</v>
      </c>
      <c r="L23" s="32">
        <f>N17/4</f>
        <v>182.17916666666665</v>
      </c>
      <c r="M23" s="27"/>
      <c r="N23" s="44" t="s">
        <v>25</v>
      </c>
    </row>
    <row r="24" spans="1:17" ht="15">
      <c r="A24" s="117" t="s">
        <v>49</v>
      </c>
      <c r="B24" s="118"/>
      <c r="C24" s="119"/>
      <c r="D24" s="19">
        <v>675</v>
      </c>
      <c r="E24" s="1"/>
      <c r="F24" s="99" t="s">
        <v>7</v>
      </c>
      <c r="G24" s="100"/>
      <c r="H24" s="101"/>
      <c r="I24" s="3" t="s">
        <v>79</v>
      </c>
      <c r="J24" s="1"/>
      <c r="K24" s="30">
        <v>41305</v>
      </c>
      <c r="L24" s="32">
        <f>N17/4</f>
        <v>182.17916666666665</v>
      </c>
      <c r="M24" s="27"/>
      <c r="N24" s="44" t="s">
        <v>25</v>
      </c>
    </row>
    <row r="25" spans="1:17">
      <c r="A25" s="120" t="s">
        <v>50</v>
      </c>
      <c r="B25" s="121"/>
      <c r="C25" s="122"/>
      <c r="D25" s="20">
        <v>675</v>
      </c>
      <c r="E25" s="1"/>
      <c r="F25" s="102" t="s">
        <v>48</v>
      </c>
      <c r="G25" s="103"/>
      <c r="H25" s="104"/>
      <c r="I25" s="24">
        <f>50*N15</f>
        <v>750</v>
      </c>
      <c r="J25" s="1"/>
      <c r="K25" s="16"/>
      <c r="L25" s="1"/>
    </row>
    <row r="26" spans="1:17" ht="16">
      <c r="A26" s="120"/>
      <c r="B26" s="121"/>
      <c r="C26" s="122"/>
      <c r="D26" s="20"/>
      <c r="E26" s="1"/>
      <c r="F26" s="105"/>
      <c r="G26" s="106"/>
      <c r="H26" s="107"/>
      <c r="I26" s="7"/>
      <c r="J26" s="1"/>
      <c r="K26" s="94" t="s">
        <v>20</v>
      </c>
      <c r="L26" s="95"/>
      <c r="M26" s="95"/>
      <c r="N26" s="95"/>
    </row>
    <row r="27" spans="1:17" ht="16" thickBot="1">
      <c r="A27" s="120"/>
      <c r="B27" s="121"/>
      <c r="C27" s="122"/>
      <c r="D27" s="21"/>
      <c r="E27" s="1"/>
      <c r="F27" s="108"/>
      <c r="G27" s="109"/>
      <c r="H27" s="109"/>
      <c r="I27" s="13"/>
      <c r="J27" s="16"/>
      <c r="K27" s="38"/>
      <c r="L27" s="39" t="s">
        <v>18</v>
      </c>
      <c r="M27" s="39"/>
      <c r="N27" s="39" t="s">
        <v>19</v>
      </c>
    </row>
    <row r="28" spans="1:17" ht="14" thickBot="1">
      <c r="A28" s="141"/>
      <c r="B28" s="142"/>
      <c r="C28" s="143"/>
      <c r="D28" s="22"/>
      <c r="E28" s="1"/>
      <c r="F28" s="110" t="s">
        <v>57</v>
      </c>
      <c r="G28" s="111"/>
      <c r="H28" s="112"/>
      <c r="I28" s="8">
        <f>I25+I26+I27</f>
        <v>750</v>
      </c>
      <c r="J28" s="1"/>
      <c r="K28" s="43" t="s">
        <v>22</v>
      </c>
      <c r="L28" s="45">
        <v>235</v>
      </c>
      <c r="M28" s="41"/>
      <c r="N28" s="46">
        <f>L28*N15</f>
        <v>3525</v>
      </c>
    </row>
    <row r="29" spans="1:17" ht="14" thickBot="1">
      <c r="A29" s="129" t="s">
        <v>56</v>
      </c>
      <c r="B29" s="130"/>
      <c r="C29" s="131"/>
      <c r="D29" s="8">
        <f>SUM(D24:D28)</f>
        <v>1350</v>
      </c>
      <c r="E29" s="1"/>
      <c r="F29" s="170" t="s">
        <v>4</v>
      </c>
      <c r="G29" s="171"/>
      <c r="H29" s="171"/>
      <c r="I29" s="171"/>
      <c r="J29" s="1"/>
      <c r="K29" s="43" t="s">
        <v>23</v>
      </c>
      <c r="L29" s="45">
        <v>0</v>
      </c>
      <c r="M29" s="41"/>
      <c r="N29" s="46">
        <f>L29*N14</f>
        <v>0</v>
      </c>
    </row>
    <row r="30" spans="1:17">
      <c r="A30" s="169" t="s">
        <v>2</v>
      </c>
      <c r="B30" s="10"/>
      <c r="C30" s="10"/>
      <c r="D30" s="11"/>
      <c r="E30" s="1"/>
      <c r="F30" s="176" t="s">
        <v>10</v>
      </c>
      <c r="G30" s="177"/>
      <c r="H30" s="50"/>
      <c r="I30" s="178" t="s">
        <v>11</v>
      </c>
      <c r="J30" s="1"/>
      <c r="K30" s="37"/>
      <c r="L30" s="37" t="s">
        <v>21</v>
      </c>
      <c r="M30" s="41"/>
      <c r="N30" s="42"/>
    </row>
    <row r="31" spans="1:17">
      <c r="A31" s="96" t="s">
        <v>27</v>
      </c>
      <c r="B31" s="96"/>
      <c r="C31" s="96"/>
      <c r="D31" s="96"/>
      <c r="E31" s="1"/>
      <c r="F31" s="175" t="s">
        <v>9</v>
      </c>
      <c r="G31" s="174"/>
      <c r="H31" s="50"/>
      <c r="I31" s="173">
        <v>350</v>
      </c>
      <c r="J31" s="1"/>
      <c r="K31" s="17" t="s">
        <v>51</v>
      </c>
      <c r="L31" s="1"/>
      <c r="N31" s="40">
        <f>SUM(N28:N30)</f>
        <v>3525</v>
      </c>
    </row>
    <row r="32" spans="1:17">
      <c r="A32" s="84">
        <v>90</v>
      </c>
      <c r="B32" s="25"/>
      <c r="C32" s="1"/>
      <c r="D32" s="47">
        <f>A32*N14</f>
        <v>855450</v>
      </c>
      <c r="E32" s="1"/>
      <c r="F32" s="175" t="s">
        <v>8</v>
      </c>
      <c r="G32" s="174"/>
      <c r="H32" s="50"/>
      <c r="I32" s="173">
        <v>995</v>
      </c>
      <c r="J32" s="1"/>
      <c r="K32" s="17" t="s">
        <v>52</v>
      </c>
      <c r="L32" s="1"/>
    </row>
    <row r="33" spans="1:14">
      <c r="A33" s="97" t="s">
        <v>28</v>
      </c>
      <c r="B33" s="98"/>
      <c r="C33" s="1"/>
      <c r="D33" s="47">
        <f>D32*11</f>
        <v>9409950</v>
      </c>
      <c r="E33" s="1"/>
      <c r="F33" s="172" t="s">
        <v>5</v>
      </c>
      <c r="G33" s="31"/>
      <c r="H33" s="31"/>
      <c r="I33" s="179">
        <f>I31+I32</f>
        <v>1345</v>
      </c>
      <c r="J33" s="1"/>
      <c r="K33" s="1"/>
      <c r="L33" s="1"/>
    </row>
    <row r="34" spans="1:14" ht="18">
      <c r="A34" s="167" t="s">
        <v>1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</row>
    <row r="35" spans="1:14" ht="18">
      <c r="A35" s="77"/>
      <c r="B35" s="113" t="s">
        <v>92</v>
      </c>
      <c r="C35" s="113"/>
      <c r="D35" s="113"/>
      <c r="E35" s="113"/>
      <c r="F35" s="77"/>
      <c r="G35" s="77"/>
      <c r="H35" s="77"/>
      <c r="I35" s="77"/>
      <c r="J35" s="77"/>
      <c r="K35" s="77"/>
      <c r="L35" s="113" t="s">
        <v>93</v>
      </c>
      <c r="M35" s="113"/>
      <c r="N35" s="77"/>
    </row>
    <row r="36" spans="1:14" ht="16">
      <c r="A36" s="80" t="s">
        <v>91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1:14" ht="16">
      <c r="A37" s="78" t="s">
        <v>75</v>
      </c>
      <c r="B37" s="78" t="s">
        <v>76</v>
      </c>
      <c r="C37" s="78"/>
      <c r="D37" s="78" t="s">
        <v>77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>
      <c r="A38" s="31" t="s">
        <v>29</v>
      </c>
      <c r="B38" s="49">
        <v>41425</v>
      </c>
      <c r="C38" s="50"/>
      <c r="D38" s="51">
        <f>(L29/2)*N14</f>
        <v>0</v>
      </c>
      <c r="E38" s="65"/>
      <c r="F38" s="26"/>
      <c r="G38" s="1"/>
      <c r="H38" s="1"/>
      <c r="I38" s="1"/>
      <c r="J38" s="1"/>
      <c r="K38" s="1"/>
      <c r="L38" s="1"/>
    </row>
    <row r="39" spans="1:14">
      <c r="A39" s="31" t="s">
        <v>94</v>
      </c>
      <c r="B39" s="49">
        <v>41425</v>
      </c>
      <c r="C39" s="50"/>
      <c r="D39" s="51">
        <f>L28*N14</f>
        <v>2233675</v>
      </c>
      <c r="E39" s="65"/>
      <c r="F39" s="26"/>
      <c r="G39" s="1"/>
      <c r="H39" s="1"/>
      <c r="I39" s="1"/>
      <c r="J39" s="1"/>
      <c r="K39" s="1"/>
      <c r="L39" s="1"/>
    </row>
    <row r="40" spans="1:14">
      <c r="A40" s="31" t="s">
        <v>96</v>
      </c>
      <c r="B40" s="49">
        <v>41455</v>
      </c>
      <c r="C40" s="50"/>
      <c r="D40" s="52">
        <v>815</v>
      </c>
      <c r="E40" s="65"/>
      <c r="F40" s="26"/>
      <c r="J40" s="1"/>
      <c r="K40" s="1"/>
      <c r="L40" s="1"/>
    </row>
    <row r="41" spans="1:14">
      <c r="A41" s="31" t="s">
        <v>95</v>
      </c>
      <c r="B41" s="49">
        <v>41455</v>
      </c>
      <c r="C41" s="50"/>
      <c r="D41" s="52">
        <v>200</v>
      </c>
      <c r="E41" s="65"/>
      <c r="F41" s="26"/>
      <c r="J41" s="1"/>
      <c r="K41" s="1"/>
      <c r="L41" s="1"/>
    </row>
    <row r="42" spans="1:14">
      <c r="A42" s="79" t="s">
        <v>78</v>
      </c>
      <c r="B42" s="54">
        <v>41455</v>
      </c>
      <c r="C42" s="55"/>
      <c r="D42" s="56">
        <f>D32</f>
        <v>855450</v>
      </c>
      <c r="E42" s="65"/>
      <c r="F42" s="70" t="s">
        <v>109</v>
      </c>
      <c r="J42" s="1"/>
    </row>
    <row r="43" spans="1:14">
      <c r="A43" s="50" t="s">
        <v>43</v>
      </c>
      <c r="B43" s="49">
        <v>41455</v>
      </c>
      <c r="C43" s="50"/>
      <c r="D43" s="52">
        <v>575</v>
      </c>
      <c r="E43" s="66"/>
      <c r="F43" s="26"/>
      <c r="G43" s="1"/>
    </row>
    <row r="44" spans="1:14">
      <c r="A44" s="50" t="s">
        <v>97</v>
      </c>
      <c r="B44" s="57">
        <v>41486</v>
      </c>
      <c r="C44" s="50"/>
      <c r="D44" s="52">
        <v>550</v>
      </c>
      <c r="E44" s="66"/>
      <c r="F44" s="26"/>
      <c r="G44" s="1"/>
    </row>
    <row r="45" spans="1:14">
      <c r="A45" s="79" t="s">
        <v>78</v>
      </c>
      <c r="B45" s="54">
        <v>41486</v>
      </c>
      <c r="C45" s="58"/>
      <c r="D45" s="56">
        <f>D32</f>
        <v>855450</v>
      </c>
      <c r="E45" s="66"/>
      <c r="F45" s="26"/>
    </row>
    <row r="46" spans="1:14">
      <c r="A46" s="31" t="s">
        <v>98</v>
      </c>
      <c r="B46" s="49">
        <v>41486</v>
      </c>
      <c r="C46" s="50"/>
      <c r="D46" s="51">
        <v>60</v>
      </c>
      <c r="E46" s="66"/>
      <c r="F46" s="26"/>
    </row>
    <row r="47" spans="1:14">
      <c r="A47" s="31" t="s">
        <v>74</v>
      </c>
      <c r="B47" s="49">
        <v>41486</v>
      </c>
      <c r="C47" s="50"/>
      <c r="D47" s="51">
        <f>I19</f>
        <v>300</v>
      </c>
      <c r="E47" s="66"/>
      <c r="F47" s="26"/>
    </row>
    <row r="48" spans="1:14">
      <c r="A48" s="79" t="s">
        <v>78</v>
      </c>
      <c r="B48" s="54">
        <v>41517</v>
      </c>
      <c r="C48" s="58"/>
      <c r="D48" s="56">
        <f>D32</f>
        <v>855450</v>
      </c>
      <c r="E48" s="67"/>
    </row>
    <row r="49" spans="1:6">
      <c r="A49" s="59" t="s">
        <v>99</v>
      </c>
      <c r="B49" s="60">
        <v>41547</v>
      </c>
      <c r="C49" s="61"/>
      <c r="D49" s="62">
        <v>350</v>
      </c>
      <c r="E49" s="68"/>
    </row>
    <row r="50" spans="1:6">
      <c r="A50" s="79" t="s">
        <v>78</v>
      </c>
      <c r="B50" s="54">
        <v>41547</v>
      </c>
      <c r="C50" s="58"/>
      <c r="D50" s="56">
        <f>D32</f>
        <v>855450</v>
      </c>
      <c r="E50" s="68"/>
      <c r="F50" s="71" t="s">
        <v>110</v>
      </c>
    </row>
    <row r="51" spans="1:6">
      <c r="A51" s="59" t="s">
        <v>97</v>
      </c>
      <c r="B51" s="60">
        <v>41547</v>
      </c>
      <c r="C51" s="61"/>
      <c r="D51" s="63">
        <v>550</v>
      </c>
      <c r="E51" s="68"/>
    </row>
    <row r="52" spans="1:6">
      <c r="A52" s="79" t="s">
        <v>78</v>
      </c>
      <c r="B52" s="54">
        <v>41547</v>
      </c>
      <c r="C52" s="58"/>
      <c r="D52" s="56">
        <f>D32</f>
        <v>855450</v>
      </c>
      <c r="E52" s="69"/>
    </row>
    <row r="53" spans="1:6">
      <c r="A53" s="50" t="s">
        <v>100</v>
      </c>
      <c r="B53" s="49">
        <v>41578</v>
      </c>
      <c r="C53" s="50"/>
      <c r="D53" s="51">
        <f>I28</f>
        <v>750</v>
      </c>
      <c r="E53" s="68"/>
    </row>
    <row r="54" spans="1:6">
      <c r="A54" s="79" t="s">
        <v>78</v>
      </c>
      <c r="B54" s="54">
        <v>41578</v>
      </c>
      <c r="C54" s="58"/>
      <c r="D54" s="56">
        <f>D32</f>
        <v>855450</v>
      </c>
      <c r="E54" s="68"/>
    </row>
    <row r="55" spans="1:6">
      <c r="A55" s="50" t="s">
        <v>101</v>
      </c>
      <c r="B55" s="49">
        <v>41608</v>
      </c>
      <c r="C55" s="50"/>
      <c r="D55" s="52">
        <v>750</v>
      </c>
      <c r="E55" s="72"/>
    </row>
    <row r="56" spans="1:6">
      <c r="A56" s="50" t="s">
        <v>102</v>
      </c>
      <c r="B56" s="49">
        <v>41608</v>
      </c>
      <c r="C56" s="50"/>
      <c r="D56" s="52">
        <v>400</v>
      </c>
      <c r="E56" s="72"/>
    </row>
    <row r="57" spans="1:6">
      <c r="A57" s="79" t="s">
        <v>78</v>
      </c>
      <c r="B57" s="54">
        <v>41608</v>
      </c>
      <c r="C57" s="58"/>
      <c r="D57" s="56">
        <f>D32</f>
        <v>855450</v>
      </c>
      <c r="E57" s="72"/>
    </row>
    <row r="58" spans="1:6">
      <c r="A58" s="53" t="s">
        <v>103</v>
      </c>
      <c r="B58" s="54">
        <v>41274</v>
      </c>
      <c r="C58" s="58"/>
      <c r="D58" s="64">
        <v>815</v>
      </c>
      <c r="E58" s="72"/>
      <c r="F58" s="71" t="s">
        <v>111</v>
      </c>
    </row>
    <row r="59" spans="1:6">
      <c r="A59" s="79" t="s">
        <v>78</v>
      </c>
      <c r="B59" s="54">
        <v>41274</v>
      </c>
      <c r="C59" s="58"/>
      <c r="D59" s="56">
        <f>D32</f>
        <v>855450</v>
      </c>
      <c r="E59" s="73"/>
    </row>
    <row r="60" spans="1:6">
      <c r="A60" s="31" t="s">
        <v>104</v>
      </c>
      <c r="B60" s="49">
        <v>41305</v>
      </c>
      <c r="C60" s="50"/>
      <c r="D60" s="52">
        <v>350</v>
      </c>
      <c r="E60" s="72"/>
    </row>
    <row r="61" spans="1:6">
      <c r="A61" s="31" t="s">
        <v>105</v>
      </c>
      <c r="B61" s="49">
        <v>41305</v>
      </c>
      <c r="C61" s="50"/>
      <c r="D61" s="52">
        <v>575</v>
      </c>
      <c r="E61" s="73"/>
    </row>
    <row r="62" spans="1:6">
      <c r="A62" s="79" t="s">
        <v>78</v>
      </c>
      <c r="B62" s="54">
        <v>41305</v>
      </c>
      <c r="C62" s="58"/>
      <c r="D62" s="56">
        <f>D32</f>
        <v>855450</v>
      </c>
      <c r="E62" s="74"/>
    </row>
    <row r="63" spans="1:6">
      <c r="A63" s="50" t="s">
        <v>106</v>
      </c>
      <c r="B63" s="49">
        <v>41333</v>
      </c>
      <c r="C63" s="50"/>
      <c r="D63" s="52">
        <v>575</v>
      </c>
      <c r="E63" s="75"/>
    </row>
    <row r="64" spans="1:6">
      <c r="A64" s="50" t="s">
        <v>107</v>
      </c>
      <c r="B64" s="49">
        <v>41333</v>
      </c>
      <c r="C64" s="50"/>
      <c r="D64" s="52">
        <v>575</v>
      </c>
      <c r="E64" s="75"/>
    </row>
    <row r="65" spans="1:6">
      <c r="A65" s="79" t="s">
        <v>78</v>
      </c>
      <c r="B65" s="54">
        <v>41333</v>
      </c>
      <c r="C65" s="58"/>
      <c r="D65" s="56">
        <f>D32</f>
        <v>855450</v>
      </c>
      <c r="E65" s="75"/>
    </row>
    <row r="66" spans="1:6">
      <c r="A66" s="50" t="s">
        <v>99</v>
      </c>
      <c r="B66" s="49">
        <v>41333</v>
      </c>
      <c r="C66" s="50"/>
      <c r="D66" s="52">
        <v>350</v>
      </c>
      <c r="E66" s="75"/>
      <c r="F66" s="71" t="s">
        <v>17</v>
      </c>
    </row>
    <row r="67" spans="1:6">
      <c r="A67" s="79" t="s">
        <v>78</v>
      </c>
      <c r="B67" s="54">
        <v>41364</v>
      </c>
      <c r="C67" s="58"/>
      <c r="D67" s="56">
        <f>D32</f>
        <v>855450</v>
      </c>
      <c r="E67" s="75"/>
    </row>
    <row r="68" spans="1:6">
      <c r="A68" s="79" t="s">
        <v>78</v>
      </c>
      <c r="B68" s="54">
        <v>41394</v>
      </c>
      <c r="C68" s="58"/>
      <c r="D68" s="56">
        <f>D32</f>
        <v>855450</v>
      </c>
      <c r="E68" s="75"/>
    </row>
    <row r="69" spans="1:6">
      <c r="A69" s="50" t="s">
        <v>108</v>
      </c>
      <c r="B69" s="49">
        <v>41394</v>
      </c>
      <c r="C69" s="50"/>
      <c r="D69" s="52">
        <v>250</v>
      </c>
      <c r="E69" s="75"/>
    </row>
    <row r="70" spans="1:6">
      <c r="A70" s="18"/>
      <c r="B70" s="18"/>
      <c r="C70" s="18"/>
      <c r="D70" s="48"/>
    </row>
  </sheetData>
  <mergeCells count="77">
    <mergeCell ref="K19:N19"/>
    <mergeCell ref="O15:Q15"/>
    <mergeCell ref="K17:M17"/>
    <mergeCell ref="A34:N34"/>
    <mergeCell ref="F29:I29"/>
    <mergeCell ref="F30:G30"/>
    <mergeCell ref="F31:G31"/>
    <mergeCell ref="F32:G32"/>
    <mergeCell ref="A5:D5"/>
    <mergeCell ref="F5:I5"/>
    <mergeCell ref="A6:C6"/>
    <mergeCell ref="F6:H6"/>
    <mergeCell ref="A7:C7"/>
    <mergeCell ref="F7:H7"/>
    <mergeCell ref="F19:H19"/>
    <mergeCell ref="A13:C13"/>
    <mergeCell ref="A14:C14"/>
    <mergeCell ref="F15:H15"/>
    <mergeCell ref="A15:C15"/>
    <mergeCell ref="F16:H16"/>
    <mergeCell ref="A18:C18"/>
    <mergeCell ref="A3:N3"/>
    <mergeCell ref="A29:C29"/>
    <mergeCell ref="M2:N2"/>
    <mergeCell ref="A1:N1"/>
    <mergeCell ref="A2:D2"/>
    <mergeCell ref="F2:I2"/>
    <mergeCell ref="K2:L2"/>
    <mergeCell ref="A25:C25"/>
    <mergeCell ref="A26:C26"/>
    <mergeCell ref="A27:C27"/>
    <mergeCell ref="A28:C28"/>
    <mergeCell ref="F21:H21"/>
    <mergeCell ref="A22:D22"/>
    <mergeCell ref="A23:C23"/>
    <mergeCell ref="F18:H18"/>
    <mergeCell ref="B35:E35"/>
    <mergeCell ref="L35:M35"/>
    <mergeCell ref="F14:I14"/>
    <mergeCell ref="A4:N4"/>
    <mergeCell ref="A24:C24"/>
    <mergeCell ref="F20:H20"/>
    <mergeCell ref="A20:C20"/>
    <mergeCell ref="K10:M10"/>
    <mergeCell ref="K12:M12"/>
    <mergeCell ref="K13:M13"/>
    <mergeCell ref="K14:M14"/>
    <mergeCell ref="K15:M15"/>
    <mergeCell ref="K16:M16"/>
    <mergeCell ref="A16:C16"/>
    <mergeCell ref="F17:H17"/>
    <mergeCell ref="A19:C19"/>
    <mergeCell ref="K26:N26"/>
    <mergeCell ref="A31:D31"/>
    <mergeCell ref="A33:B33"/>
    <mergeCell ref="F23:I23"/>
    <mergeCell ref="F24:H24"/>
    <mergeCell ref="F25:H25"/>
    <mergeCell ref="F26:H26"/>
    <mergeCell ref="F27:H27"/>
    <mergeCell ref="F28:H28"/>
    <mergeCell ref="K11:M11"/>
    <mergeCell ref="A17:B17"/>
    <mergeCell ref="K5:M5"/>
    <mergeCell ref="K6:M6"/>
    <mergeCell ref="K7:M7"/>
    <mergeCell ref="K8:M8"/>
    <mergeCell ref="K9:M9"/>
    <mergeCell ref="F11:H11"/>
    <mergeCell ref="A11:D11"/>
    <mergeCell ref="F12:H12"/>
    <mergeCell ref="A12:C12"/>
    <mergeCell ref="A8:C8"/>
    <mergeCell ref="F8:H8"/>
    <mergeCell ref="F9:H9"/>
    <mergeCell ref="A9:C9"/>
    <mergeCell ref="F10:H10"/>
  </mergeCells>
  <phoneticPr fontId="2" type="noConversion"/>
  <pageMargins left="0.75" right="0.75" top="0.75" bottom="1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Oral Roberts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Bush</dc:creator>
  <cp:lastModifiedBy>Roger Bush</cp:lastModifiedBy>
  <dcterms:created xsi:type="dcterms:W3CDTF">2017-05-10T03:29:10Z</dcterms:created>
  <dcterms:modified xsi:type="dcterms:W3CDTF">2018-06-29T07:17:00Z</dcterms:modified>
</cp:coreProperties>
</file>